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10.50.12.3\共有フォルダ\下水道課\03.管理係\13.決算統計関係\令和元年度\★2021.01.25〆_【財政課→市町支援課】【依頼】令和元年度決算「経営比較分析表」の分析等について\回答2.9（修正分）\"/>
    </mc:Choice>
  </mc:AlternateContent>
  <xr:revisionPtr revIDLastSave="0" documentId="13_ncr:1_{212E665C-7C23-4C87-B955-9F9AB20532B5}" xr6:coauthVersionLast="45" xr6:coauthVersionMax="45" xr10:uidLastSave="{00000000-0000-0000-0000-000000000000}"/>
  <workbookProtection workbookAlgorithmName="SHA-512" workbookHashValue="x/zvAClxPCWD02C4m1JZM6vTQgdalmXep+Seklxl/1k2XHMbCrQaT8eWhOKQ3Pga7Dz/+RWyN4YZYd7l32aLAA==" workbookSaltValue="lREOTrVk4tG9g0x0qYC9m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P8" i="4"/>
  <c r="I8" i="4"/>
  <c r="B8" i="4"/>
  <c r="B6"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<sst xmlns="http://schemas.openxmlformats.org/spreadsheetml/2006/main" count="247" uniqueCount="121">
  <si>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</si>
  <si>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</si>
  <si>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</si>
  <si>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</si>
  <si>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</si>
  <si>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</si>
  <si>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</si>
  <si>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</si>
  <si>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</si>
  <si>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</si>
  <si>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</si>
  <si>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</si>
  <si>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</si>
  <si>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</si>
  <si>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</si>
  <si>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</si>
  <si>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</si>
  <si>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</si>
  <si>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</si>
  <si>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</si>
  <si>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</si>
  <si>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</si>
  <si>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</si>
  <si>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</si>
  <si>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</si>
  <si>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</si>
  <si>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</si>
  <si>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</si>
  <si>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</si>
  <si>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</si>
  <si>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</si>
  <si>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</si>
  <si>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</si>
  <si>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</si>
  <si>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</si>
  <si>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</si>
  <si>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</si>
  <si>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</si>
  <si>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</si>
  <si>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</si>
  <si>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</si>
  <si>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</si>
  <si>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</si>
  <si>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</si>
  <si>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</si>
  <si>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</si>
  <si>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</si>
  <si>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</si>
  <si>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</si>
  <si>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</si>
  <si>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</si>
  <si>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</si>
  <si>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</si>
  <si>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</si>
  <si>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</si>
  <si>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</si>
  <si>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</si>
  <si>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</si>
  <si>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</si>
  <si>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</si>
  <si>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</si>
  <si>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</si>
  <si>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</si>
  <si>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</si>
  <si>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</si>
  <si>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</si>
  <si>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</si>
  <si>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</si>
  <si>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</si>
  <si>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</si>
  <si>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</si>
  <si>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</si>
  <si>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</si>
  <si>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</si>
  <si>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</si>
  <si>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</si>
  <si>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</si>
  <si>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</si>
  <si>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</si>
  <si>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</si>
  <si>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</si>
  <si>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</si>
  <si>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</si>
  <si>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</si>
  <si>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</si>
  <si>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</si>
  <si>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</si>
  <si>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</si>
  <si>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</si>
  <si>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</si>
  <si>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</si>
  <si>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</si>
  <si>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</si>
  <si>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</si>
  <si>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</si>
  <si>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</si>
  <si>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</si>
  <si>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</si>
  <si>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</si>
  <si>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</si>
  <si>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</si>
  <si>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</si>
  <si>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</si>
  <si>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</si>
  <si>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</si>
  <si>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</si>
  <si>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</si>
  <si>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</si>
  <si>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</si>
  <si>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</si>
  <si>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</si>
  <si>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</si>
  <si>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</si>
  <si>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</si>
  <si>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</si>
  <si>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</si>
  <si>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</si>
  <si>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</si>
  <si>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神埼市が事業主体となって、旧神埼町（一部）、旧千代田町、旧脊振町の集合処理区域外を対象に個別の浄化槽を設置し、し尿生活排水を合わせて処理することにより、生活環境の保全及び公衆衛生の向上を目指している。
　また、既設の浄化槽についても、市への寄付を推進し、管理基数を増やしている。
　平成28年度から浄化槽法定検査（第11条）手数料が改定、施設の経年劣化等による維持管理費が増加している。また、一般会計からの繰入金に依存している部分が大きく料金体系を一部公共下水道等に合わせた形式であるために支出に見合った収入が見込めない状況であり、維持管理費削減に努め、経営改善を図っていく必要がある。</t>
    <rPh sb="33" eb="35">
      <t>シュウゴウ</t>
    </rPh>
    <rPh sb="35" eb="37">
      <t>ショリ</t>
    </rPh>
    <rPh sb="37" eb="39">
      <t>クイキ</t>
    </rPh>
    <rPh sb="39" eb="40">
      <t>ガイ</t>
    </rPh>
    <rPh sb="169" eb="171">
      <t>シセツ</t>
    </rPh>
    <rPh sb="172" eb="174">
      <t>ケイネン</t>
    </rPh>
    <rPh sb="174" eb="176">
      <t>レッカ</t>
    </rPh>
    <rPh sb="176" eb="177">
      <t>トウ</t>
    </rPh>
    <phoneticPr fontId="4"/>
  </si>
  <si>
    <t>　本事業は、合併処理浄化槽の設置であるため、管渠は存在しないため、数値は計上されていない。
　</t>
    <phoneticPr fontId="4"/>
  </si>
  <si>
    <r>
      <t>　収益的収支比率については、一般会計からの繰入金等により賄っている。令和２年度より公営企業会計への移行に伴う打ち切り決算のため、収支比率が増加しているように見えるが、近年施設の経年劣化による維持管理費の増加に伴い収支比率が減少傾向にある。適正な使用料収入の確保及び汚水処理費の削減が必要であ</t>
    </r>
    <r>
      <rPr>
        <sz val="11"/>
        <rFont val="ＭＳ ゴシック"/>
        <family val="3"/>
        <charset val="128"/>
      </rPr>
      <t>る。
  企業債残高対事業規模比率については、汚水処理交付金の年度間調整に伴う起債借入額の増加、企業会計移行に伴う打ち切り決算による使用料収入の減少により前年度より高く推移している。</t>
    </r>
    <r>
      <rPr>
        <sz val="11"/>
        <color rgb="FFFF0000"/>
        <rFont val="ＭＳ ゴシック"/>
        <family val="3"/>
        <charset val="128"/>
      </rPr>
      <t xml:space="preserve">
　経費回収率については、打ち切り決算に伴い使用料収入が減少、また経年劣化による修繕費等維持管理費の増加が高くなっているため減少傾向である。</t>
    </r>
    <r>
      <rPr>
        <sz val="11"/>
        <color theme="1"/>
        <rFont val="ＭＳ ゴシック"/>
        <family val="3"/>
        <charset val="128"/>
      </rPr>
      <t>類似団体平均値よりは低く推移しており、使用料収入で賄えていないことがわかる。
　汚水処理原価については、浄化槽設置基数増加により有収水量は増加している。また、公営企業会計への移行に伴う打ち切り決算のため営業費用の減少に伴い前年度と比べて減少しているが、施設の経年劣化等による</t>
    </r>
    <r>
      <rPr>
        <sz val="11"/>
        <rFont val="ＭＳ ゴシック"/>
        <family val="3"/>
        <charset val="128"/>
      </rPr>
      <t>浄化槽の修繕費など</t>
    </r>
    <r>
      <rPr>
        <sz val="11"/>
        <color theme="1"/>
        <rFont val="ＭＳ ゴシック"/>
        <family val="3"/>
        <charset val="128"/>
      </rPr>
      <t>維持管理費の増加に伴い今後は汚水処理原価は増加傾向と思われる。
　施設利用率については、浄化槽の設置基数は増加しているものの、各世帯人口の減少や節水意識の向上により使用水量が減少しているため、施設利用率は減少傾向にある。
　水洗化率については、浄化槽設置基数と利用世帯の割合を表しているため、一貫して100％で推移している。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</si>
</sst>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1E-4F7C-B543-E5570DE569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1E-4F7C-B543-E5570DE569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60.81</c:v>
                </c:pt>
                <c:pt idx="1">
                  <c:v>60.44</c:v>
                </c:pt>
                <c:pt idx="2">
                  <c:v>59.9</c:v>
                </c:pt>
                <c:pt idx="3">
                  <c:v>59.22</c:v>
                </c:pt>
                <c:pt idx="4">
                  <c:v>58.59</c:v>
                </c:pt>
              </c:numCache>
            </c:numRef>
          </c:val>
          <c:extLst>
            <c:ext xmlns:c16="http://schemas.microsoft.com/office/drawing/2014/chart" uri="{C3380CC4-5D6E-409C-BE32-E72D297353CC}">
              <c16:uniqueId val="{00000000-7483-402B-9B76-25B4AAC46C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7483-402B-9B76-25B4AAC46C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69-4F2B-93CA-45A16E819E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A969-4F2B-93CA-45A16E819E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100.55</c:v>
                </c:pt>
                <c:pt idx="1">
                  <c:v>93.82</c:v>
                </c:pt>
                <c:pt idx="2">
                  <c:v>84.4</c:v>
                </c:pt>
                <c:pt idx="3">
                  <c:v>74.510000000000005</c:v>
                </c:pt>
                <c:pt idx="4">
                  <c:v>79.05</c:v>
                </c:pt>
              </c:numCache>
            </c:numRef>
          </c:val>
          <c:extLst>
            <c:ext xmlns:c16="http://schemas.microsoft.com/office/drawing/2014/chart" uri="{C3380CC4-5D6E-409C-BE32-E72D297353CC}">
              <c16:uniqueId val="{00000000-2930-44A6-89D5-3ADB005AB5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0-44A6-89D5-3ADB005AB5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0-4295-9B8A-B62462AD97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0-4295-9B8A-B62462AD97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4-4950-BF78-3A97C88253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4-4950-BF78-3A97C88253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C-4203-865E-8935450201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C-4203-865E-8935450201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1-42FA-9B6F-EBAD634C1A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1-42FA-9B6F-EBAD634C1A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331.84</c:v>
                </c:pt>
                <c:pt idx="1">
                  <c:v>344.59</c:v>
                </c:pt>
                <c:pt idx="2">
                  <c:v>340.55</c:v>
                </c:pt>
                <c:pt idx="3">
                  <c:v>485.98</c:v>
                </c:pt>
                <c:pt idx="4">
                  <c:v>595.19000000000005</c:v>
                </c:pt>
              </c:numCache>
            </c:numRef>
          </c:val>
          <c:extLst>
            <c:ext xmlns:c16="http://schemas.microsoft.com/office/drawing/2014/chart" uri="{C3380CC4-5D6E-409C-BE32-E72D297353CC}">
              <c16:uniqueId val="{00000000-C37C-41B5-863A-A1BC4B9A83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C37C-41B5-863A-A1BC4B9A83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68.84</c:v>
                </c:pt>
                <c:pt idx="1">
                  <c:v>64.66</c:v>
                </c:pt>
                <c:pt idx="2">
                  <c:v>60.85</c:v>
                </c:pt>
                <c:pt idx="3">
                  <c:v>53.69</c:v>
                </c:pt>
                <c:pt idx="4">
                  <c:v>51.41</c:v>
                </c:pt>
              </c:numCache>
            </c:numRef>
          </c:val>
          <c:extLst>
            <c:ext xmlns:c16="http://schemas.microsoft.com/office/drawing/2014/chart" uri="{C3380CC4-5D6E-409C-BE32-E72D297353CC}">
              <c16:uniqueId val="{00000000-DA7A-4A7B-9F78-F8335784C0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DA7A-4A7B-9F78-F8335784C0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199.44</c:v>
                </c:pt>
                <c:pt idx="1">
                  <c:v>204.5</c:v>
                </c:pt>
                <c:pt idx="2">
                  <c:v>216.96</c:v>
                </c:pt>
                <c:pt idx="3">
                  <c:v>241.54</c:v>
                </c:pt>
                <c:pt idx="4">
                  <c:v>192.57</c:v>
                </c:pt>
              </c:numCache>
            </c:numRef>
          </c:val>
          <c:extLst>
            <c:ext xmlns:c16="http://schemas.microsoft.com/office/drawing/2014/chart" uri="{C3380CC4-5D6E-409C-BE32-E72D297353CC}">
              <c16:uniqueId val="{00000000-A6F3-4C57-8BD6-9F9E55ED4D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A6F3-4C57-8BD6-9F9E55ED4D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神埼市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31532</v>
      </c>
      <c r="AM8" s="51"/>
      <c r="AN8" s="51"/>
      <c r="AO8" s="51"/>
      <c r="AP8" s="51"/>
      <c r="AQ8" s="51"/>
      <c r="AR8" s="51"/>
      <c r="AS8" s="51"/>
      <c r="AT8" s="46">
        <f>データ!T6</f>
        <v>125.13</v>
      </c>
      <c r="AU8" s="46"/>
      <c r="AV8" s="46"/>
      <c r="AW8" s="46"/>
      <c r="AX8" s="46"/>
      <c r="AY8" s="46"/>
      <c r="AZ8" s="46"/>
      <c r="BA8" s="46"/>
      <c r="BB8" s="46">
        <f>データ!U6</f>
        <v>251.99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20.82</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6537</v>
      </c>
      <c r="AM10" s="51"/>
      <c r="AN10" s="51"/>
      <c r="AO10" s="51"/>
      <c r="AP10" s="51"/>
      <c r="AQ10" s="51"/>
      <c r="AR10" s="51"/>
      <c r="AS10" s="51"/>
      <c r="AT10" s="46">
        <f>データ!W6</f>
        <v>5.39</v>
      </c>
      <c r="AU10" s="46"/>
      <c r="AV10" s="46"/>
      <c r="AW10" s="46"/>
      <c r="AX10" s="46"/>
      <c r="AY10" s="46"/>
      <c r="AZ10" s="46"/>
      <c r="BA10" s="46"/>
      <c r="BB10" s="46">
        <f>データ!X6</f>
        <v>1212.8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21.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MAn6JMYL1uXO+XFkmNTajNa5tvS4+89rnhxGXxXLsX7RKyBXc3wYxm7K6uJWPLt4WlFriiop+sH0nnamBtz5zg==" saltValue="Ts4d9qGGM0xIV6OpM/FRcw=="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412104</v>
      </c>
      <c r="D6" s="33">
        <f t="shared" si="3"/>
        <v>47</v>
      </c>
      <c r="E6" s="33">
        <f t="shared" si="3"/>
        <v>18</v>
      </c>
      <c r="F6" s="33">
        <f t="shared" si="3"/>
        <v>0</v>
      </c>
      <c r="G6" s="33">
        <f t="shared" si="3"/>
        <v>0</v>
      </c>
      <c r="H6" s="33" t="str">
        <f t="shared" si="3"/>
        <v>佐賀県　神埼市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20.82</v>
      </c>
      <c r="Q6" s="34">
        <f t="shared" si="3"/>
        <v>100</v>
      </c>
      <c r="R6" s="34">
        <f t="shared" si="3"/>
        <v>3300</v>
      </c>
      <c r="S6" s="34">
        <f t="shared" si="3"/>
        <v>31532</v>
      </c>
      <c r="T6" s="34">
        <f t="shared" si="3"/>
        <v>125.13</v>
      </c>
      <c r="U6" s="34">
        <f t="shared" si="3"/>
        <v>251.99</v>
      </c>
      <c r="V6" s="34">
        <f t="shared" si="3"/>
        <v>6537</v>
      </c>
      <c r="W6" s="34">
        <f t="shared" si="3"/>
        <v>5.39</v>
      </c>
      <c r="X6" s="34">
        <f t="shared" si="3"/>
        <v>1212.8</v>
      </c>
      <c r="Y6" s="35">
        <f>IF(Y7="",NA(),Y7)</f>
        <v>100.55</v>
      </c>
      <c r="Z6" s="35">
        <f t="shared" ref="Z6:AH6" si="4">IF(Z7="",NA(),Z7)</f>
        <v>93.82</v>
      </c>
      <c r="AA6" s="35">
        <f t="shared" si="4"/>
        <v>84.4</v>
      </c>
      <c r="AB6" s="35">
        <f t="shared" si="4"/>
        <v>74.510000000000005</v>
      </c>
      <c r="AC6" s="35">
        <f t="shared" si="4"/>
        <v>79.05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331.84</v>
      </c>
      <c r="BG6" s="35">
        <f t="shared" ref="BG6:BO6" si="7">IF(BG7="",NA(),BG7)</f>
        <v>344.59</v>
      </c>
      <c r="BH6" s="35">
        <f t="shared" si="7"/>
        <v>340.55</v>
      </c>
      <c r="BI6" s="35">
        <f t="shared" si="7"/>
        <v>485.98</v>
      </c>
      <c r="BJ6" s="35">
        <f t="shared" si="7"/>
        <v>595.19000000000005</v>
      </c>
      <c r="BK6" s="35">
        <f t="shared" si="7"/>
        <v>392.19</v>
      </c>
      <c r="BL6" s="35">
        <f t="shared" si="7"/>
        <v>413.5</v>
      </c>
      <c r="BM6" s="35">
        <f t="shared" si="7"/>
        <v>407.42</v>
      </c>
      <c r="BN6" s="35">
        <f t="shared" si="7"/>
        <v>296.89</v>
      </c>
      <c r="BO6" s="35">
        <f t="shared" si="7"/>
        <v>270.57</v>
      </c>
      <c r="BP6" s="34" t="str">
        <f>IF(BP7="","",IF(BP7="-","【-】","【"&amp;SUBSTITUTE(TEXT(BP7,"#,##0.00"),"-","△")&amp;"】"))</f>
        <v>【307.23】</v>
      </c>
      <c r="BQ6" s="35">
        <f>IF(BQ7="",NA(),BQ7)</f>
        <v>68.84</v>
      </c>
      <c r="BR6" s="35">
        <f t="shared" ref="BR6:BZ6" si="8">IF(BR7="",NA(),BR7)</f>
        <v>64.66</v>
      </c>
      <c r="BS6" s="35">
        <f t="shared" si="8"/>
        <v>60.85</v>
      </c>
      <c r="BT6" s="35">
        <f t="shared" si="8"/>
        <v>53.69</v>
      </c>
      <c r="BU6" s="35">
        <f t="shared" si="8"/>
        <v>51.41</v>
      </c>
      <c r="BV6" s="35">
        <f t="shared" si="8"/>
        <v>57.03</v>
      </c>
      <c r="BW6" s="35">
        <f t="shared" si="8"/>
        <v>55.84</v>
      </c>
      <c r="BX6" s="35">
        <f t="shared" si="8"/>
        <v>57.08</v>
      </c>
      <c r="BY6" s="35">
        <f t="shared" si="8"/>
        <v>63.06</v>
      </c>
      <c r="BZ6" s="35">
        <f t="shared" si="8"/>
        <v>62.5</v>
      </c>
      <c r="CA6" s="34" t="str">
        <f>IF(CA7="","",IF(CA7="-","【-】","【"&amp;SUBSTITUTE(TEXT(CA7,"#,##0.00"),"-","△")&amp;"】"))</f>
        <v>【59.98】</v>
      </c>
      <c r="CB6" s="35">
        <f>IF(CB7="",NA(),CB7)</f>
        <v>199.44</v>
      </c>
      <c r="CC6" s="35">
        <f t="shared" ref="CC6:CK6" si="9">IF(CC7="",NA(),CC7)</f>
        <v>204.5</v>
      </c>
      <c r="CD6" s="35">
        <f t="shared" si="9"/>
        <v>216.96</v>
      </c>
      <c r="CE6" s="35">
        <f t="shared" si="9"/>
        <v>241.54</v>
      </c>
      <c r="CF6" s="35">
        <f t="shared" si="9"/>
        <v>192.57</v>
      </c>
      <c r="CG6" s="35">
        <f t="shared" si="9"/>
        <v>283.73</v>
      </c>
      <c r="CH6" s="35">
        <f t="shared" si="9"/>
        <v>287.57</v>
      </c>
      <c r="CI6" s="35">
        <f t="shared" si="9"/>
        <v>286.86</v>
      </c>
      <c r="CJ6" s="35">
        <f t="shared" si="9"/>
        <v>264.77</v>
      </c>
      <c r="CK6" s="35">
        <f t="shared" si="9"/>
        <v>269.33</v>
      </c>
      <c r="CL6" s="34" t="str">
        <f>IF(CL7="","",IF(CL7="-","【-】","【"&amp;SUBSTITUTE(TEXT(CL7,"#,##0.00"),"-","△")&amp;"】"))</f>
        <v>【272.98】</v>
      </c>
      <c r="CM6" s="35">
        <f>IF(CM7="",NA(),CM7)</f>
        <v>60.81</v>
      </c>
      <c r="CN6" s="35">
        <f t="shared" ref="CN6:CV6" si="10">IF(CN7="",NA(),CN7)</f>
        <v>60.44</v>
      </c>
      <c r="CO6" s="35">
        <f t="shared" si="10"/>
        <v>59.9</v>
      </c>
      <c r="CP6" s="35">
        <f t="shared" si="10"/>
        <v>59.22</v>
      </c>
      <c r="CQ6" s="35">
        <f t="shared" si="10"/>
        <v>58.59</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412104</v>
      </c>
      <c r="D7" s="37">
        <v>47</v>
      </c>
      <c r="E7" s="37">
        <v>18</v>
      </c>
      <c r="F7" s="37">
        <v>0</v>
      </c>
      <c r="G7" s="37">
        <v>0</v>
      </c>
      <c r="H7" s="37" t="s">
        <v>99</v>
      </c>
      <c r="I7" s="37" t="s">
        <v>100</v>
      </c>
      <c r="J7" s="37" t="s">
        <v>101</v>
      </c>
      <c r="K7" s="37" t="s">
        <v>102</v>
      </c>
      <c r="L7" s="37" t="s">
        <v>103</v>
      </c>
      <c r="M7" s="37" t="s">
        <v>104</v>
      </c>
      <c r="N7" s="38" t="s">
        <v>105</v>
      </c>
      <c r="O7" s="38" t="s">
        <v>106</v>
      </c>
      <c r="P7" s="38">
        <v>20.82</v>
      </c>
      <c r="Q7" s="38">
        <v>100</v>
      </c>
      <c r="R7" s="38">
        <v>3300</v>
      </c>
      <c r="S7" s="38">
        <v>31532</v>
      </c>
      <c r="T7" s="38">
        <v>125.13</v>
      </c>
      <c r="U7" s="38">
        <v>251.99</v>
      </c>
      <c r="V7" s="38">
        <v>6537</v>
      </c>
      <c r="W7" s="38">
        <v>5.39</v>
      </c>
      <c r="X7" s="38">
        <v>1212.8</v>
      </c>
      <c r="Y7" s="38">
        <v>100.55</v>
      </c>
      <c r="Z7" s="38">
        <v>93.82</v>
      </c>
      <c r="AA7" s="38">
        <v>84.4</v>
      </c>
      <c r="AB7" s="38">
        <v>74.510000000000005</v>
      </c>
      <c r="AC7" s="38">
        <v>79.05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331.84</v>
      </c>
      <c r="BG7" s="38">
        <v>344.59</v>
      </c>
      <c r="BH7" s="38">
        <v>340.55</v>
      </c>
      <c r="BI7" s="38">
        <v>485.98</v>
      </c>
      <c r="BJ7" s="38">
        <v>595.19000000000005</v>
      </c>
      <c r="BK7" s="38">
        <v>392.19</v>
      </c>
      <c r="BL7" s="38">
        <v>413.5</v>
      </c>
      <c r="BM7" s="38">
        <v>407.42</v>
      </c>
      <c r="BN7" s="38">
        <v>296.89</v>
      </c>
      <c r="BO7" s="38">
        <v>270.57</v>
      </c>
      <c r="BP7" s="38">
        <v>307.23</v>
      </c>
      <c r="BQ7" s="38">
        <v>68.84</v>
      </c>
      <c r="BR7" s="38">
        <v>64.66</v>
      </c>
      <c r="BS7" s="38">
        <v>60.85</v>
      </c>
      <c r="BT7" s="38">
        <v>53.69</v>
      </c>
      <c r="BU7" s="38">
        <v>51.41</v>
      </c>
      <c r="BV7" s="38">
        <v>57.03</v>
      </c>
      <c r="BW7" s="38">
        <v>55.84</v>
      </c>
      <c r="BX7" s="38">
        <v>57.08</v>
      </c>
      <c r="BY7" s="38">
        <v>63.06</v>
      </c>
      <c r="BZ7" s="38">
        <v>62.5</v>
      </c>
      <c r="CA7" s="38">
        <v>59.98</v>
      </c>
      <c r="CB7" s="38">
        <v>199.44</v>
      </c>
      <c r="CC7" s="38">
        <v>204.5</v>
      </c>
      <c r="CD7" s="38">
        <v>216.96</v>
      </c>
      <c r="CE7" s="38">
        <v>241.54</v>
      </c>
      <c r="CF7" s="38">
        <v>192.57</v>
      </c>
      <c r="CG7" s="38">
        <v>283.73</v>
      </c>
      <c r="CH7" s="38">
        <v>287.57</v>
      </c>
      <c r="CI7" s="38">
        <v>286.86</v>
      </c>
      <c r="CJ7" s="38">
        <v>264.77</v>
      </c>
      <c r="CK7" s="38">
        <v>269.33</v>
      </c>
      <c r="CL7" s="38">
        <v>272.98</v>
      </c>
      <c r="CM7" s="38">
        <v>60.81</v>
      </c>
      <c r="CN7" s="38">
        <v>60.44</v>
      </c>
      <c r="CO7" s="38">
        <v>59.9</v>
      </c>
      <c r="CP7" s="38">
        <v>59.22</v>
      </c>
      <c r="CQ7" s="38">
        <v>58.59</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a-shigyou</cp:lastModifiedBy>
  <cp:lastPrinted>2021-02-02T01:49:16Z</cp:lastPrinted>
  <dcterms:created xsi:type="dcterms:W3CDTF">2020-12-04T03:18:48Z</dcterms:created>
  <dcterms:modified xsi:type="dcterms:W3CDTF">2021-02-09T07:49:37Z</dcterms:modified>
  <cp:category/>
</cp:coreProperties>
</file>